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Dee - Laptop\Downloads\"/>
    </mc:Choice>
  </mc:AlternateContent>
  <xr:revisionPtr revIDLastSave="0" documentId="13_ncr:1_{B1B1AA75-82DB-4490-9955-16628D6CB0C6}" xr6:coauthVersionLast="45" xr6:coauthVersionMax="45" xr10:uidLastSave="{00000000-0000-0000-0000-000000000000}"/>
  <bookViews>
    <workbookView xWindow="-108" yWindow="-108" windowWidth="23256" windowHeight="12576" activeTab="1" xr2:uid="{C543B6A0-120E-4A01-B5ED-63719F620BAA}"/>
  </bookViews>
  <sheets>
    <sheet name="Instructions" sheetId="2" r:id="rId1"/>
    <sheet name="Cost Comparison Form"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5" i="1" l="1"/>
  <c r="J29" i="1"/>
  <c r="J30" i="1"/>
  <c r="J31" i="1"/>
  <c r="J28" i="1"/>
  <c r="C35" i="1" l="1"/>
  <c r="G32" i="1"/>
  <c r="J32" i="1" s="1"/>
  <c r="G23" i="1"/>
  <c r="F23" i="1"/>
  <c r="G22" i="1"/>
  <c r="G24" i="1" s="1"/>
  <c r="C22" i="1"/>
  <c r="F22" i="1"/>
  <c r="G15" i="1"/>
  <c r="F15" i="1"/>
  <c r="G13" i="1"/>
  <c r="G14" i="1" s="1"/>
  <c r="F13" i="1"/>
  <c r="F14" i="1" s="1"/>
  <c r="F16" i="1" l="1"/>
  <c r="F24" i="1"/>
  <c r="H24" i="1" s="1"/>
  <c r="J24" i="1" s="1"/>
  <c r="G16" i="1"/>
  <c r="H16" i="1" s="1"/>
  <c r="H13" i="1"/>
  <c r="J13" i="1" s="1"/>
  <c r="C32" i="1"/>
  <c r="C23" i="1"/>
  <c r="C24" i="1" s="1"/>
  <c r="B23" i="1"/>
  <c r="B24" i="1" s="1"/>
  <c r="D24" i="1" s="1"/>
  <c r="B22" i="1"/>
  <c r="C15" i="1"/>
  <c r="B15" i="1"/>
  <c r="C14" i="1"/>
  <c r="C16" i="1" s="1"/>
  <c r="B14" i="1"/>
  <c r="B16" i="1" s="1"/>
  <c r="C13" i="1"/>
  <c r="B13" i="1"/>
  <c r="D13" i="1" s="1"/>
  <c r="J16" i="1" l="1"/>
  <c r="D16" i="1"/>
</calcChain>
</file>

<file path=xl/sharedStrings.xml><?xml version="1.0" encoding="utf-8"?>
<sst xmlns="http://schemas.openxmlformats.org/spreadsheetml/2006/main" count="54" uniqueCount="50">
  <si>
    <t>COST COMPARISON FOR LIGHTING UPGRADE</t>
  </si>
  <si>
    <t>EXAMPLE PER FIXTURE</t>
  </si>
  <si>
    <t>PER FIXTURE</t>
  </si>
  <si>
    <t xml:space="preserve">PROJECT </t>
  </si>
  <si>
    <t>Enter values in white cells.  
Values in  gray cells calculated using formulas.</t>
  </si>
  <si>
    <t>A</t>
  </si>
  <si>
    <t>B</t>
  </si>
  <si>
    <t>Savings
A - B</t>
  </si>
  <si>
    <t>Fixture  Parameters</t>
  </si>
  <si>
    <t>Fixture Type</t>
  </si>
  <si>
    <t>T12 
4 34W lamps</t>
  </si>
  <si>
    <t>LED
Troffer</t>
  </si>
  <si>
    <t>Number 
of
Fixtures</t>
  </si>
  <si>
    <t>Watts per fixture</t>
  </si>
  <si>
    <t>Life, hours</t>
  </si>
  <si>
    <t>Operating hours per year</t>
  </si>
  <si>
    <t>Incremental usage rate per kWh, Note 1</t>
  </si>
  <si>
    <t>Demand rate per kW, Note 1</t>
  </si>
  <si>
    <t>Annual Electric Usage and Costs</t>
  </si>
  <si>
    <t>Kilowatt hours, kWh
[Watts] x [Operating hours]  x [.001 kW/W] =</t>
  </si>
  <si>
    <t>Electric usage cost
[kWh] x [Incremental usage rate] =</t>
  </si>
  <si>
    <t>Electric demand cost
[Watts] x [.001 kW/W] x [demand rate] x 12 =</t>
  </si>
  <si>
    <t>Annual Electric Cost
[Usage] + [Demand] =</t>
  </si>
  <si>
    <t xml:space="preserve"> Maintenance</t>
  </si>
  <si>
    <t>Maintenance cycle material cost, Note 2</t>
  </si>
  <si>
    <t>Maintenance cycle disposal cost, Note 2</t>
  </si>
  <si>
    <t>Maintenance cycle labor cost, Note 3</t>
  </si>
  <si>
    <t>Prorated Annual Maintenance Cost</t>
  </si>
  <si>
    <t>Total cost per mainteneance cycle
[material] + [Disposal] + [Labor] =</t>
  </si>
  <si>
    <t>Prorated number of Maint. Cycles per Year
[Hours on per year] / [Life] =</t>
  </si>
  <si>
    <t>Prorated Maintenance cost per year
[Cost per maint. cycle] x [No. of Maint. Cycles] =</t>
  </si>
  <si>
    <t>INVESTMENT COST FOR LIGHTING UPGRADE</t>
  </si>
  <si>
    <t>Example</t>
  </si>
  <si>
    <t>Per Fixture</t>
  </si>
  <si>
    <t>Project</t>
  </si>
  <si>
    <t>Material cost of fixture, kit or lamp(s)</t>
  </si>
  <si>
    <t>Rebate</t>
  </si>
  <si>
    <t>Disposal cost of replaced fixture/lamps</t>
  </si>
  <si>
    <t>Labor cost for installation</t>
  </si>
  <si>
    <t>Total Investment cost
[Material] - [Rebate] + [Disposal] + [Labor] =</t>
  </si>
  <si>
    <t>SIMPLE PAYBACK IN YEARS</t>
  </si>
  <si>
    <t>Simple Payback for B replacing A, years, 
[Investment cost] / [Saving (Elect.  + Maint.)]</t>
  </si>
  <si>
    <t>Note 1. Example uses Duke Energy Small General Service Rate for over 3000 kWh and over 30 kW per month.</t>
  </si>
  <si>
    <t xml:space="preserve">Note 2. Example assumes 4 fluorescent lamps at $2 each, ballast at $15 and $1 per fluorescent lamp for disposal. LED assumes complete unit is replaced.  </t>
  </si>
  <si>
    <t xml:space="preserve">Note 3. Rebate may not be available from your utility provider.  Duke Energy rebates are only applicable to customer </t>
  </si>
  <si>
    <t xml:space="preserve">opting into energy efficiency programs. </t>
  </si>
  <si>
    <t>COST ANALYSIS
For current lamps operating more than 40 hours per week, the energy usage cost saving alone may be sufficient to justify upgrading a fluorescent fixture to LED. In other situations, the initial cost of the LED upgrade may appear to be a barrier. For these cases a more detailed cost analysis is required.
Lighting is an essential component of the building architecture; therefore, financial analysis should look at a longer timeframe. A payback of less than ten years can still be a prudent choice of investment cost versus operating cost. Work with your accounting or financial staff to understand if the current lighting is categorized as an asset or an expenditure. This difference could affect depreciation and impact financial analysis.
The accompanying form uses a few basic parameters and formulas to determine how many years it would take to reach the simple payback point. Maintenance costs and timeframes differ widely between fluorescents and LEDs. To make a fair comparison, the maintenance costs for both fluorescent and LED are prorated on an annual basis. Note that LED troffers and retrofit kits may have a high maintenance cost when the LED unit eventually fails. This form can also be used to compare LED options.</t>
  </si>
  <si>
    <t>COST COMPARISON AND PAYBACK FORM FOR LED UPGRADE
Completing the Form
•	The wattage and life of the LED fixture can be obtained from product literature. The wattage of the fluorescent fixture includes the ballast; however, number of lamps times lamp wattage is sufficiently accurate for this comparison. Fluorescent lamp life can be found in their specifications. Estimate operating hours. 
•	Refer to an electric bill or utility web site for rate schedules. The incremental usage rate is the rate that would be applied to the last kWh consumed. For meters on a Time of Use rate, estimate the fraction of on-peak and off-peak for the lighting involved. Then combine the on-peak and off-peak rates weighted by these fractions. The demand rate would apply only if the lighting was turned on during the period when peak demand occurs. 
•	Make reasonable estimates for maintenance expenses. Be sure to include replacing fluorescent ballasts and fluorescent disposal fee. 
•	For investment cost use pricing from major manufacturers with known reputations for reliability. Estimate labor or get quotes. Identify rebates from Duke or other sources. Disposal cost of replaced fluorescent lamps are a necessary part of project costs. 
•	Finally use equations to calculate remaining values.</t>
  </si>
  <si>
    <t>This spreadsheet is produced by Waste Reduction Partners, a program of the Land of Sky Regional Council and the N.C. Department of Environment Quality, Division of Environmental Assistance and Customer Service. The work of WRP is sponsored, in part, by the State Energy Program and the U.S. Department of Energy. However, any opinion, findings, conclusions, or recommendations expressed herein are those of the author(s) and do not necessarily reflect the views of either the N.C. DEQ or the U.S. DOE.</t>
  </si>
  <si>
    <t>Disclaimer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</si>
</sst>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7" formatCode="&quot;$&quot;#,##0.00_);\(&quot;$&quot;#,##0.00\)"/>
    <numFmt numFmtId="44" formatCode="_(&quot;$&quot;* #,##0.00_);_(&quot;$&quot;* \(#,##0.00\);_(&quot;$&quot;* &quot;-&quot;??_);_(@_)"/>
    <numFmt numFmtId="43" formatCode="_(* #,##0.00_);_(* \(#,##0.00\);_(* &quot;-&quot;??_);_(@_)"/>
    <numFmt numFmtId="164" formatCode="&quot;$&quot;#,##0.000"/>
    <numFmt numFmtId="165" formatCode="&quot;$&quot;#,##0.00"/>
    <numFmt numFmtId="166" formatCode="&quot;$&quot;#,##0"/>
    <numFmt numFmtId="167" formatCode="_(* #,##0_);_(* \(#,##0\);_(* &quot;-&quot;??_);_(@_)"/>
    <numFmt numFmtId="168" formatCode="#,##0.0"/>
  </numFmts>
  <fonts count="6"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6"/>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diagonal/>
    </border>
    <border>
      <left/>
      <right/>
      <top/>
      <bottom style="thin">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7">
    <xf numFmtId="0" fontId="0" fillId="0" borderId="0" xfId="0"/>
    <xf numFmtId="0" fontId="2" fillId="0" borderId="0" xfId="0" applyFont="1"/>
    <xf numFmtId="0" fontId="3" fillId="0" borderId="0" xfId="0" applyFont="1" applyAlignment="1">
      <alignment horizontal="center"/>
    </xf>
    <xf numFmtId="0" fontId="3" fillId="0" borderId="4" xfId="0" applyFont="1" applyBorder="1" applyAlignment="1">
      <alignment horizontal="center"/>
    </xf>
    <xf numFmtId="0" fontId="2" fillId="0" borderId="0" xfId="0" applyFont="1" applyAlignment="1">
      <alignment wrapTex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vertical="center"/>
    </xf>
    <xf numFmtId="0" fontId="2" fillId="0" borderId="4" xfId="0" applyFont="1" applyBorder="1" applyAlignment="1">
      <alignment horizontal="left" vertical="center"/>
    </xf>
    <xf numFmtId="0" fontId="4" fillId="0" borderId="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horizontal="center" wrapText="1"/>
    </xf>
    <xf numFmtId="1" fontId="2" fillId="0" borderId="4" xfId="0" applyNumberFormat="1" applyFont="1" applyBorder="1" applyAlignment="1">
      <alignment vertical="center"/>
    </xf>
    <xf numFmtId="0" fontId="2" fillId="0" borderId="4" xfId="0" applyFont="1" applyBorder="1" applyAlignment="1">
      <alignment horizontal="center" vertical="center"/>
    </xf>
    <xf numFmtId="37" fontId="2" fillId="0" borderId="4" xfId="1" applyNumberFormat="1" applyFont="1" applyBorder="1" applyAlignment="1">
      <alignment horizontal="right" vertical="center"/>
    </xf>
    <xf numFmtId="4" fontId="2" fillId="0" borderId="7" xfId="0" applyNumberFormat="1" applyFont="1" applyBorder="1" applyAlignment="1">
      <alignment horizontal="center" vertical="center"/>
    </xf>
    <xf numFmtId="4" fontId="2" fillId="0" borderId="5" xfId="0" applyNumberFormat="1"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164" fontId="2" fillId="0" borderId="4" xfId="2" applyNumberFormat="1" applyFont="1" applyBorder="1" applyAlignment="1">
      <alignment vertical="center"/>
    </xf>
    <xf numFmtId="164" fontId="2" fillId="0" borderId="1" xfId="2" applyNumberFormat="1" applyFont="1" applyBorder="1" applyAlignment="1">
      <alignment vertical="center"/>
    </xf>
    <xf numFmtId="165" fontId="2" fillId="0" borderId="4" xfId="2" applyNumberFormat="1" applyFont="1" applyBorder="1" applyAlignment="1">
      <alignment vertical="center"/>
    </xf>
    <xf numFmtId="0" fontId="3" fillId="0" borderId="0" xfId="0" applyFont="1" applyAlignment="1">
      <alignment horizontal="right"/>
    </xf>
    <xf numFmtId="0" fontId="4" fillId="0" borderId="4" xfId="0" applyFont="1" applyBorder="1" applyAlignment="1">
      <alignment horizontal="left" vertical="center" wrapText="1"/>
    </xf>
    <xf numFmtId="1" fontId="2" fillId="2" borderId="4" xfId="0" applyNumberFormat="1" applyFont="1" applyFill="1" applyBorder="1" applyAlignment="1">
      <alignment vertical="center"/>
    </xf>
    <xf numFmtId="166" fontId="2" fillId="2" borderId="4" xfId="2" applyNumberFormat="1" applyFont="1" applyFill="1" applyBorder="1" applyAlignment="1">
      <alignment vertical="center"/>
    </xf>
    <xf numFmtId="1" fontId="2" fillId="0" borderId="0" xfId="0" applyNumberFormat="1" applyFont="1"/>
    <xf numFmtId="167" fontId="2" fillId="2" borderId="4" xfId="1" applyNumberFormat="1" applyFont="1" applyFill="1" applyBorder="1" applyAlignment="1">
      <alignment vertical="center"/>
    </xf>
    <xf numFmtId="166" fontId="2" fillId="0" borderId="5" xfId="2" applyNumberFormat="1" applyFont="1" applyBorder="1" applyAlignment="1">
      <alignment vertical="center"/>
    </xf>
    <xf numFmtId="0" fontId="2" fillId="0" borderId="8" xfId="0" applyFont="1" applyBorder="1" applyAlignment="1">
      <alignment horizontal="center" vertical="center"/>
    </xf>
    <xf numFmtId="166" fontId="2" fillId="0" borderId="0" xfId="2" applyNumberFormat="1" applyFont="1" applyBorder="1" applyAlignment="1">
      <alignment vertical="center"/>
    </xf>
    <xf numFmtId="0" fontId="3" fillId="0" borderId="6" xfId="0" applyFont="1" applyBorder="1" applyAlignment="1">
      <alignment horizontal="center"/>
    </xf>
    <xf numFmtId="0" fontId="2" fillId="0" borderId="0" xfId="0" applyFont="1" applyAlignment="1">
      <alignment vertical="center"/>
    </xf>
    <xf numFmtId="166" fontId="2" fillId="0" borderId="4" xfId="2" applyNumberFormat="1" applyFont="1" applyBorder="1" applyAlignment="1">
      <alignment vertical="center"/>
    </xf>
    <xf numFmtId="0" fontId="2" fillId="0" borderId="0" xfId="0" applyFont="1" applyAlignment="1">
      <alignment horizontal="center" vertical="center"/>
    </xf>
    <xf numFmtId="0" fontId="3" fillId="0" borderId="0" xfId="0" applyFont="1"/>
    <xf numFmtId="0" fontId="2" fillId="0" borderId="4" xfId="0" applyFont="1" applyBorder="1" applyAlignment="1">
      <alignment vertical="top" wrapText="1"/>
    </xf>
    <xf numFmtId="0" fontId="2" fillId="0" borderId="4" xfId="0" applyFont="1" applyBorder="1" applyAlignment="1">
      <alignment horizontal="left" vertical="center" wrapText="1"/>
    </xf>
    <xf numFmtId="2" fontId="2" fillId="2" borderId="4" xfId="0" applyNumberFormat="1" applyFont="1" applyFill="1" applyBorder="1" applyAlignment="1">
      <alignment vertical="center"/>
    </xf>
    <xf numFmtId="166" fontId="2" fillId="0" borderId="9" xfId="2" applyNumberFormat="1" applyFont="1" applyBorder="1" applyAlignment="1">
      <alignment vertical="center"/>
    </xf>
    <xf numFmtId="0" fontId="3" fillId="0" borderId="6" xfId="0" applyFont="1" applyBorder="1"/>
    <xf numFmtId="7" fontId="2" fillId="0" borderId="5" xfId="2" applyNumberFormat="1" applyFont="1" applyFill="1" applyBorder="1" applyAlignment="1">
      <alignment vertical="center"/>
    </xf>
    <xf numFmtId="5" fontId="2" fillId="0" borderId="3" xfId="2" applyNumberFormat="1" applyFont="1" applyBorder="1" applyAlignment="1">
      <alignment vertical="center"/>
    </xf>
    <xf numFmtId="5" fontId="2" fillId="2" borderId="3" xfId="2" applyNumberFormat="1" applyFont="1" applyFill="1" applyBorder="1" applyAlignment="1">
      <alignment vertical="center"/>
    </xf>
    <xf numFmtId="0" fontId="3" fillId="0" borderId="6" xfId="0" applyFont="1" applyBorder="1" applyAlignment="1">
      <alignment horizontal="right" vertical="center"/>
    </xf>
    <xf numFmtId="0" fontId="3" fillId="0" borderId="10" xfId="0" applyFont="1" applyBorder="1" applyAlignment="1">
      <alignment horizontal="right" vertical="center"/>
    </xf>
    <xf numFmtId="168" fontId="2" fillId="2" borderId="1" xfId="2" applyNumberFormat="1" applyFont="1" applyFill="1" applyBorder="1" applyAlignment="1">
      <alignment vertical="center"/>
    </xf>
    <xf numFmtId="7" fontId="2" fillId="0" borderId="0" xfId="2" applyNumberFormat="1" applyFont="1" applyBorder="1" applyAlignment="1">
      <alignment vertical="center"/>
    </xf>
    <xf numFmtId="0" fontId="2" fillId="0" borderId="0" xfId="0" applyFont="1" applyAlignment="1">
      <alignment horizontal="left" vertical="top" wrapText="1"/>
    </xf>
    <xf numFmtId="0" fontId="2" fillId="0" borderId="0" xfId="0" applyFont="1" applyAlignment="1">
      <alignment horizontal="left" vertical="center" wrapText="1"/>
    </xf>
    <xf numFmtId="168" fontId="2" fillId="2" borderId="1" xfId="2" applyNumberFormat="1" applyFont="1" applyFill="1" applyBorder="1" applyAlignment="1">
      <alignment horizontal="right" vertical="center"/>
    </xf>
    <xf numFmtId="0" fontId="0" fillId="0" borderId="0" xfId="0" applyAlignment="1">
      <alignment horizontal="left" vertical="top" wrapText="1"/>
    </xf>
    <xf numFmtId="0" fontId="0" fillId="0" borderId="0" xfId="0" applyAlignment="1">
      <alignment horizontal="left" vertical="top"/>
    </xf>
    <xf numFmtId="0" fontId="2" fillId="0" borderId="0" xfId="0" applyFont="1" applyAlignment="1">
      <alignment horizontal="left" vertical="center" wrapText="1"/>
    </xf>
    <xf numFmtId="0" fontId="3" fillId="0" borderId="0" xfId="0"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center"/>
    </xf>
    <xf numFmtId="0" fontId="2" fillId="0" borderId="0" xfId="0" applyFont="1" applyAlignment="1">
      <alignment horizontal="left" vertical="top" wrapText="1"/>
    </xf>
    <xf numFmtId="0" fontId="5" fillId="0" borderId="0" xfId="0" applyFont="1"/>
    <xf numFmtId="0" fontId="0" fillId="0" borderId="0" xfId="0" applyAlignment="1">
      <alignment vertical="top" wrapText="1"/>
    </xf>
    <xf numFmtId="0" fontId="2" fillId="0" borderId="0" xfId="0" applyFont="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426722</xdr:colOff>
      <xdr:row>0</xdr:row>
      <xdr:rowOff>91442</xdr:rowOff>
    </xdr:from>
    <xdr:to>
      <xdr:col>0</xdr:col>
      <xdr:colOff>1893880</xdr:colOff>
      <xdr:row>1</xdr:row>
      <xdr:rowOff>826926</xdr:rowOff>
    </xdr:to>
    <xdr:pic>
      <xdr:nvPicPr>
        <xdr:cNvPr id="3" name="Picture 2">
          <a:extLst>
            <a:ext uri="{FF2B5EF4-FFF2-40B4-BE49-F238E27FC236}">
              <a16:creationId xmlns:a16="http://schemas.microsoft.com/office/drawing/2014/main" id="{9306C2BB-D77F-4A81-8170-B8295636BE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722" y="91442"/>
          <a:ext cx="1467158" cy="8878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CA8DF-BAE3-418E-A07E-499AEB8DD3FB}">
  <dimension ref="A3:I53"/>
  <sheetViews>
    <sheetView topLeftCell="A36" workbookViewId="0">
      <selection activeCell="J49" sqref="J49"/>
    </sheetView>
  </sheetViews>
  <sheetFormatPr defaultRowHeight="14.4" x14ac:dyDescent="0.3"/>
  <sheetData>
    <row r="3" spans="1:9" ht="15" customHeight="1" x14ac:dyDescent="0.3">
      <c r="A3" s="55" t="s">
        <v>46</v>
      </c>
      <c r="B3" s="55"/>
      <c r="C3" s="55"/>
      <c r="D3" s="55"/>
      <c r="E3" s="55"/>
      <c r="F3" s="55"/>
      <c r="G3" s="55"/>
      <c r="H3" s="55"/>
      <c r="I3" s="55"/>
    </row>
    <row r="4" spans="1:9" x14ac:dyDescent="0.3">
      <c r="A4" s="55"/>
      <c r="B4" s="55"/>
      <c r="C4" s="55"/>
      <c r="D4" s="55"/>
      <c r="E4" s="55"/>
      <c r="F4" s="55"/>
      <c r="G4" s="55"/>
      <c r="H4" s="55"/>
      <c r="I4" s="55"/>
    </row>
    <row r="5" spans="1:9" x14ac:dyDescent="0.3">
      <c r="A5" s="55"/>
      <c r="B5" s="55"/>
      <c r="C5" s="55"/>
      <c r="D5" s="55"/>
      <c r="E5" s="55"/>
      <c r="F5" s="55"/>
      <c r="G5" s="55"/>
      <c r="H5" s="55"/>
      <c r="I5" s="55"/>
    </row>
    <row r="6" spans="1:9" x14ac:dyDescent="0.3">
      <c r="A6" s="55"/>
      <c r="B6" s="55"/>
      <c r="C6" s="55"/>
      <c r="D6" s="55"/>
      <c r="E6" s="55"/>
      <c r="F6" s="55"/>
      <c r="G6" s="55"/>
      <c r="H6" s="55"/>
      <c r="I6" s="55"/>
    </row>
    <row r="7" spans="1:9" x14ac:dyDescent="0.3">
      <c r="A7" s="55"/>
      <c r="B7" s="55"/>
      <c r="C7" s="55"/>
      <c r="D7" s="55"/>
      <c r="E7" s="55"/>
      <c r="F7" s="55"/>
      <c r="G7" s="55"/>
      <c r="H7" s="55"/>
      <c r="I7" s="55"/>
    </row>
    <row r="8" spans="1:9" x14ac:dyDescent="0.3">
      <c r="A8" s="55"/>
      <c r="B8" s="55"/>
      <c r="C8" s="55"/>
      <c r="D8" s="55"/>
      <c r="E8" s="55"/>
      <c r="F8" s="55"/>
      <c r="G8" s="55"/>
      <c r="H8" s="55"/>
      <c r="I8" s="55"/>
    </row>
    <row r="9" spans="1:9" x14ac:dyDescent="0.3">
      <c r="A9" s="55"/>
      <c r="B9" s="55"/>
      <c r="C9" s="55"/>
      <c r="D9" s="55"/>
      <c r="E9" s="55"/>
      <c r="F9" s="55"/>
      <c r="G9" s="55"/>
      <c r="H9" s="55"/>
      <c r="I9" s="55"/>
    </row>
    <row r="10" spans="1:9" x14ac:dyDescent="0.3">
      <c r="A10" s="55"/>
      <c r="B10" s="55"/>
      <c r="C10" s="55"/>
      <c r="D10" s="55"/>
      <c r="E10" s="55"/>
      <c r="F10" s="55"/>
      <c r="G10" s="55"/>
      <c r="H10" s="55"/>
      <c r="I10" s="55"/>
    </row>
    <row r="11" spans="1:9" x14ac:dyDescent="0.3">
      <c r="A11" s="55"/>
      <c r="B11" s="55"/>
      <c r="C11" s="55"/>
      <c r="D11" s="55"/>
      <c r="E11" s="55"/>
      <c r="F11" s="55"/>
      <c r="G11" s="55"/>
      <c r="H11" s="55"/>
      <c r="I11" s="55"/>
    </row>
    <row r="12" spans="1:9" x14ac:dyDescent="0.3">
      <c r="A12" s="55"/>
      <c r="B12" s="55"/>
      <c r="C12" s="55"/>
      <c r="D12" s="55"/>
      <c r="E12" s="55"/>
      <c r="F12" s="55"/>
      <c r="G12" s="55"/>
      <c r="H12" s="55"/>
      <c r="I12" s="55"/>
    </row>
    <row r="13" spans="1:9" x14ac:dyDescent="0.3">
      <c r="A13" s="55"/>
      <c r="B13" s="55"/>
      <c r="C13" s="55"/>
      <c r="D13" s="55"/>
      <c r="E13" s="55"/>
      <c r="F13" s="55"/>
      <c r="G13" s="55"/>
      <c r="H13" s="55"/>
      <c r="I13" s="55"/>
    </row>
    <row r="14" spans="1:9" x14ac:dyDescent="0.3">
      <c r="A14" s="55"/>
      <c r="B14" s="55"/>
      <c r="C14" s="55"/>
      <c r="D14" s="55"/>
      <c r="E14" s="55"/>
      <c r="F14" s="55"/>
      <c r="G14" s="55"/>
      <c r="H14" s="55"/>
      <c r="I14" s="55"/>
    </row>
    <row r="15" spans="1:9" x14ac:dyDescent="0.3">
      <c r="A15" s="55"/>
      <c r="B15" s="55"/>
      <c r="C15" s="55"/>
      <c r="D15" s="55"/>
      <c r="E15" s="55"/>
      <c r="F15" s="55"/>
      <c r="G15" s="55"/>
      <c r="H15" s="55"/>
      <c r="I15" s="55"/>
    </row>
    <row r="16" spans="1:9" x14ac:dyDescent="0.3">
      <c r="A16" s="55"/>
      <c r="B16" s="55"/>
      <c r="C16" s="55"/>
      <c r="D16" s="55"/>
      <c r="E16" s="55"/>
      <c r="F16" s="55"/>
      <c r="G16" s="55"/>
      <c r="H16" s="55"/>
      <c r="I16" s="55"/>
    </row>
    <row r="17" spans="1:9" x14ac:dyDescent="0.3">
      <c r="A17" s="55"/>
      <c r="B17" s="55"/>
      <c r="C17" s="55"/>
      <c r="D17" s="55"/>
      <c r="E17" s="55"/>
      <c r="F17" s="55"/>
      <c r="G17" s="55"/>
      <c r="H17" s="55"/>
      <c r="I17" s="55"/>
    </row>
    <row r="18" spans="1:9" x14ac:dyDescent="0.3">
      <c r="A18" s="55"/>
      <c r="B18" s="55"/>
      <c r="C18" s="55"/>
      <c r="D18" s="55"/>
      <c r="E18" s="55"/>
      <c r="F18" s="55"/>
      <c r="G18" s="55"/>
      <c r="H18" s="55"/>
      <c r="I18" s="55"/>
    </row>
    <row r="19" spans="1:9" x14ac:dyDescent="0.3">
      <c r="A19" s="55"/>
      <c r="B19" s="55"/>
      <c r="C19" s="55"/>
      <c r="D19" s="55"/>
      <c r="E19" s="55"/>
      <c r="F19" s="55"/>
      <c r="G19" s="55"/>
      <c r="H19" s="55"/>
      <c r="I19" s="55"/>
    </row>
    <row r="20" spans="1:9" x14ac:dyDescent="0.3">
      <c r="A20" s="55"/>
      <c r="B20" s="55"/>
      <c r="C20" s="55"/>
      <c r="D20" s="55"/>
      <c r="E20" s="55"/>
      <c r="F20" s="55"/>
      <c r="G20" s="55"/>
      <c r="H20" s="55"/>
      <c r="I20" s="55"/>
    </row>
    <row r="21" spans="1:9" x14ac:dyDescent="0.3">
      <c r="A21" s="55"/>
      <c r="B21" s="55"/>
      <c r="C21" s="55"/>
      <c r="D21" s="55"/>
      <c r="E21" s="55"/>
      <c r="F21" s="55"/>
      <c r="G21" s="55"/>
      <c r="H21" s="55"/>
      <c r="I21" s="55"/>
    </row>
    <row r="23" spans="1:9" x14ac:dyDescent="0.3">
      <c r="A23" s="55" t="s">
        <v>47</v>
      </c>
      <c r="B23" s="56"/>
      <c r="C23" s="56"/>
      <c r="D23" s="56"/>
      <c r="E23" s="56"/>
      <c r="F23" s="56"/>
      <c r="G23" s="56"/>
      <c r="H23" s="56"/>
      <c r="I23" s="56"/>
    </row>
    <row r="24" spans="1:9" x14ac:dyDescent="0.3">
      <c r="A24" s="56"/>
      <c r="B24" s="56"/>
      <c r="C24" s="56"/>
      <c r="D24" s="56"/>
      <c r="E24" s="56"/>
      <c r="F24" s="56"/>
      <c r="G24" s="56"/>
      <c r="H24" s="56"/>
      <c r="I24" s="56"/>
    </row>
    <row r="25" spans="1:9" x14ac:dyDescent="0.3">
      <c r="A25" s="56"/>
      <c r="B25" s="56"/>
      <c r="C25" s="56"/>
      <c r="D25" s="56"/>
      <c r="E25" s="56"/>
      <c r="F25" s="56"/>
      <c r="G25" s="56"/>
      <c r="H25" s="56"/>
      <c r="I25" s="56"/>
    </row>
    <row r="26" spans="1:9" x14ac:dyDescent="0.3">
      <c r="A26" s="56"/>
      <c r="B26" s="56"/>
      <c r="C26" s="56"/>
      <c r="D26" s="56"/>
      <c r="E26" s="56"/>
      <c r="F26" s="56"/>
      <c r="G26" s="56"/>
      <c r="H26" s="56"/>
      <c r="I26" s="56"/>
    </row>
    <row r="27" spans="1:9" x14ac:dyDescent="0.3">
      <c r="A27" s="56"/>
      <c r="B27" s="56"/>
      <c r="C27" s="56"/>
      <c r="D27" s="56"/>
      <c r="E27" s="56"/>
      <c r="F27" s="56"/>
      <c r="G27" s="56"/>
      <c r="H27" s="56"/>
      <c r="I27" s="56"/>
    </row>
    <row r="28" spans="1:9" x14ac:dyDescent="0.3">
      <c r="A28" s="56"/>
      <c r="B28" s="56"/>
      <c r="C28" s="56"/>
      <c r="D28" s="56"/>
      <c r="E28" s="56"/>
      <c r="F28" s="56"/>
      <c r="G28" s="56"/>
      <c r="H28" s="56"/>
      <c r="I28" s="56"/>
    </row>
    <row r="29" spans="1:9" x14ac:dyDescent="0.3">
      <c r="A29" s="56"/>
      <c r="B29" s="56"/>
      <c r="C29" s="56"/>
      <c r="D29" s="56"/>
      <c r="E29" s="56"/>
      <c r="F29" s="56"/>
      <c r="G29" s="56"/>
      <c r="H29" s="56"/>
      <c r="I29" s="56"/>
    </row>
    <row r="30" spans="1:9" x14ac:dyDescent="0.3">
      <c r="A30" s="56"/>
      <c r="B30" s="56"/>
      <c r="C30" s="56"/>
      <c r="D30" s="56"/>
      <c r="E30" s="56"/>
      <c r="F30" s="56"/>
      <c r="G30" s="56"/>
      <c r="H30" s="56"/>
      <c r="I30" s="56"/>
    </row>
    <row r="31" spans="1:9" x14ac:dyDescent="0.3">
      <c r="A31" s="56"/>
      <c r="B31" s="56"/>
      <c r="C31" s="56"/>
      <c r="D31" s="56"/>
      <c r="E31" s="56"/>
      <c r="F31" s="56"/>
      <c r="G31" s="56"/>
      <c r="H31" s="56"/>
      <c r="I31" s="56"/>
    </row>
    <row r="32" spans="1:9" x14ac:dyDescent="0.3">
      <c r="A32" s="56"/>
      <c r="B32" s="56"/>
      <c r="C32" s="56"/>
      <c r="D32" s="56"/>
      <c r="E32" s="56"/>
      <c r="F32" s="56"/>
      <c r="G32" s="56"/>
      <c r="H32" s="56"/>
      <c r="I32" s="56"/>
    </row>
    <row r="33" spans="1:9" x14ac:dyDescent="0.3">
      <c r="A33" s="56"/>
      <c r="B33" s="56"/>
      <c r="C33" s="56"/>
      <c r="D33" s="56"/>
      <c r="E33" s="56"/>
      <c r="F33" s="56"/>
      <c r="G33" s="56"/>
      <c r="H33" s="56"/>
      <c r="I33" s="56"/>
    </row>
    <row r="34" spans="1:9" x14ac:dyDescent="0.3">
      <c r="A34" s="56"/>
      <c r="B34" s="56"/>
      <c r="C34" s="56"/>
      <c r="D34" s="56"/>
      <c r="E34" s="56"/>
      <c r="F34" s="56"/>
      <c r="G34" s="56"/>
      <c r="H34" s="56"/>
      <c r="I34" s="56"/>
    </row>
    <row r="35" spans="1:9" x14ac:dyDescent="0.3">
      <c r="A35" s="56"/>
      <c r="B35" s="56"/>
      <c r="C35" s="56"/>
      <c r="D35" s="56"/>
      <c r="E35" s="56"/>
      <c r="F35" s="56"/>
      <c r="G35" s="56"/>
      <c r="H35" s="56"/>
      <c r="I35" s="56"/>
    </row>
    <row r="36" spans="1:9" x14ac:dyDescent="0.3">
      <c r="A36" s="56"/>
      <c r="B36" s="56"/>
      <c r="C36" s="56"/>
      <c r="D36" s="56"/>
      <c r="E36" s="56"/>
      <c r="F36" s="56"/>
      <c r="G36" s="56"/>
      <c r="H36" s="56"/>
      <c r="I36" s="56"/>
    </row>
    <row r="37" spans="1:9" x14ac:dyDescent="0.3">
      <c r="A37" s="56"/>
      <c r="B37" s="56"/>
      <c r="C37" s="56"/>
      <c r="D37" s="56"/>
      <c r="E37" s="56"/>
      <c r="F37" s="56"/>
      <c r="G37" s="56"/>
      <c r="H37" s="56"/>
      <c r="I37" s="56"/>
    </row>
    <row r="38" spans="1:9" x14ac:dyDescent="0.3">
      <c r="A38" s="56"/>
      <c r="B38" s="56"/>
      <c r="C38" s="56"/>
      <c r="D38" s="56"/>
      <c r="E38" s="56"/>
      <c r="F38" s="56"/>
      <c r="G38" s="56"/>
      <c r="H38" s="56"/>
      <c r="I38" s="56"/>
    </row>
    <row r="39" spans="1:9" x14ac:dyDescent="0.3">
      <c r="A39" s="56"/>
      <c r="B39" s="56"/>
      <c r="C39" s="56"/>
      <c r="D39" s="56"/>
      <c r="E39" s="56"/>
      <c r="F39" s="56"/>
      <c r="G39" s="56"/>
      <c r="H39" s="56"/>
      <c r="I39" s="56"/>
    </row>
    <row r="40" spans="1:9" x14ac:dyDescent="0.3">
      <c r="A40" s="56"/>
      <c r="B40" s="56"/>
      <c r="C40" s="56"/>
      <c r="D40" s="56"/>
      <c r="E40" s="56"/>
      <c r="F40" s="56"/>
      <c r="G40" s="56"/>
      <c r="H40" s="56"/>
      <c r="I40" s="56"/>
    </row>
    <row r="41" spans="1:9" ht="21" x14ac:dyDescent="0.4">
      <c r="A41" s="64" t="s">
        <v>49</v>
      </c>
    </row>
    <row r="43" spans="1:9" x14ac:dyDescent="0.3">
      <c r="A43" s="65" t="s">
        <v>48</v>
      </c>
      <c r="B43" s="65"/>
      <c r="C43" s="65"/>
      <c r="D43" s="65"/>
      <c r="E43" s="65"/>
      <c r="F43" s="65"/>
      <c r="G43" s="65"/>
      <c r="H43" s="65"/>
      <c r="I43" s="65"/>
    </row>
    <row r="44" spans="1:9" x14ac:dyDescent="0.3">
      <c r="A44" s="65"/>
      <c r="B44" s="65"/>
      <c r="C44" s="65"/>
      <c r="D44" s="65"/>
      <c r="E44" s="65"/>
      <c r="F44" s="65"/>
      <c r="G44" s="65"/>
      <c r="H44" s="65"/>
      <c r="I44" s="65"/>
    </row>
    <row r="45" spans="1:9" x14ac:dyDescent="0.3">
      <c r="A45" s="65"/>
      <c r="B45" s="65"/>
      <c r="C45" s="65"/>
      <c r="D45" s="65"/>
      <c r="E45" s="65"/>
      <c r="F45" s="65"/>
      <c r="G45" s="65"/>
      <c r="H45" s="65"/>
      <c r="I45" s="65"/>
    </row>
    <row r="46" spans="1:9" x14ac:dyDescent="0.3">
      <c r="A46" s="65"/>
      <c r="B46" s="65"/>
      <c r="C46" s="65"/>
      <c r="D46" s="65"/>
      <c r="E46" s="65"/>
      <c r="F46" s="65"/>
      <c r="G46" s="65"/>
      <c r="H46" s="65"/>
      <c r="I46" s="65"/>
    </row>
    <row r="47" spans="1:9" x14ac:dyDescent="0.3">
      <c r="A47" s="65"/>
      <c r="B47" s="65"/>
      <c r="C47" s="65"/>
      <c r="D47" s="65"/>
      <c r="E47" s="65"/>
      <c r="F47" s="65"/>
      <c r="G47" s="65"/>
      <c r="H47" s="65"/>
      <c r="I47" s="65"/>
    </row>
    <row r="48" spans="1:9" x14ac:dyDescent="0.3">
      <c r="A48" s="65"/>
      <c r="B48" s="65"/>
      <c r="C48" s="65"/>
      <c r="D48" s="65"/>
      <c r="E48" s="65"/>
      <c r="F48" s="65"/>
      <c r="G48" s="65"/>
      <c r="H48" s="65"/>
      <c r="I48" s="65"/>
    </row>
    <row r="49" spans="1:9" x14ac:dyDescent="0.3">
      <c r="A49" s="65"/>
      <c r="B49" s="65"/>
      <c r="C49" s="65"/>
      <c r="D49" s="65"/>
      <c r="E49" s="65"/>
      <c r="F49" s="65"/>
      <c r="G49" s="65"/>
      <c r="H49" s="65"/>
      <c r="I49" s="65"/>
    </row>
    <row r="50" spans="1:9" x14ac:dyDescent="0.3">
      <c r="A50" s="65"/>
      <c r="B50" s="65"/>
      <c r="C50" s="65"/>
      <c r="D50" s="65"/>
      <c r="E50" s="65"/>
      <c r="F50" s="65"/>
      <c r="G50" s="65"/>
      <c r="H50" s="65"/>
      <c r="I50" s="65"/>
    </row>
    <row r="51" spans="1:9" x14ac:dyDescent="0.3">
      <c r="A51" s="65"/>
      <c r="B51" s="65"/>
      <c r="C51" s="65"/>
      <c r="D51" s="65"/>
      <c r="E51" s="65"/>
      <c r="F51" s="65"/>
      <c r="G51" s="65"/>
      <c r="H51" s="65"/>
      <c r="I51" s="65"/>
    </row>
    <row r="52" spans="1:9" x14ac:dyDescent="0.3">
      <c r="A52" s="65"/>
      <c r="B52" s="65"/>
      <c r="C52" s="65"/>
      <c r="D52" s="65"/>
      <c r="E52" s="65"/>
      <c r="F52" s="65"/>
      <c r="G52" s="65"/>
      <c r="H52" s="65"/>
      <c r="I52" s="65"/>
    </row>
    <row r="53" spans="1:9" x14ac:dyDescent="0.3">
      <c r="A53" s="65"/>
      <c r="B53" s="65"/>
      <c r="C53" s="65"/>
      <c r="D53" s="65"/>
      <c r="E53" s="65"/>
      <c r="F53" s="65"/>
      <c r="G53" s="65"/>
      <c r="H53" s="65"/>
      <c r="I53" s="65"/>
    </row>
  </sheetData>
  <mergeCells count="3">
    <mergeCell ref="A43:I53"/>
    <mergeCell ref="A3:I21"/>
    <mergeCell ref="A23:I4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7FA1A-1CAE-44E6-B948-312B498D9AC9}">
  <dimension ref="A1:J40"/>
  <sheetViews>
    <sheetView tabSelected="1" zoomScaleNormal="100" workbookViewId="0">
      <selection activeCell="N4" sqref="N4"/>
    </sheetView>
  </sheetViews>
  <sheetFormatPr defaultColWidth="9.109375" defaultRowHeight="12" customHeight="1" x14ac:dyDescent="0.3"/>
  <cols>
    <col min="1" max="1" width="39" style="1" customWidth="1"/>
    <col min="2" max="4" width="7.6640625" style="1" customWidth="1"/>
    <col min="5" max="5" width="2.6640625" style="1" customWidth="1"/>
    <col min="6" max="8" width="7.6640625" style="1" customWidth="1"/>
    <col min="9" max="9" width="2.44140625" style="1" customWidth="1"/>
    <col min="10" max="10" width="8.88671875" style="1" customWidth="1"/>
    <col min="11" max="16384" width="9.109375" style="1"/>
  </cols>
  <sheetData>
    <row r="1" spans="1:10" ht="12" customHeight="1" x14ac:dyDescent="0.3">
      <c r="B1" s="58"/>
      <c r="C1" s="58"/>
      <c r="D1" s="58"/>
      <c r="E1" s="58"/>
      <c r="F1" s="58"/>
      <c r="G1" s="58"/>
      <c r="H1" s="58"/>
      <c r="I1" s="58"/>
      <c r="J1" s="58"/>
    </row>
    <row r="2" spans="1:10" ht="68.400000000000006" customHeight="1" x14ac:dyDescent="0.3">
      <c r="B2" s="62" t="s">
        <v>0</v>
      </c>
      <c r="C2" s="66"/>
      <c r="D2" s="66"/>
      <c r="E2" s="66"/>
      <c r="F2" s="66"/>
      <c r="G2" s="66"/>
      <c r="H2" s="66"/>
      <c r="I2" s="66"/>
      <c r="J2" s="66"/>
    </row>
    <row r="3" spans="1:10" ht="12" customHeight="1" x14ac:dyDescent="0.3">
      <c r="B3" s="59" t="s">
        <v>1</v>
      </c>
      <c r="C3" s="60"/>
      <c r="D3" s="61"/>
      <c r="E3" s="2"/>
      <c r="F3" s="59" t="s">
        <v>2</v>
      </c>
      <c r="G3" s="60"/>
      <c r="H3" s="61"/>
      <c r="J3" s="3" t="s">
        <v>3</v>
      </c>
    </row>
    <row r="4" spans="1:10" ht="26.25" customHeight="1" x14ac:dyDescent="0.3">
      <c r="A4" s="4" t="s">
        <v>4</v>
      </c>
      <c r="B4" s="5" t="s">
        <v>5</v>
      </c>
      <c r="C4" s="6" t="s">
        <v>6</v>
      </c>
      <c r="D4" s="7" t="s">
        <v>7</v>
      </c>
      <c r="E4" s="8"/>
      <c r="F4" s="5" t="s">
        <v>5</v>
      </c>
      <c r="G4" s="6" t="s">
        <v>6</v>
      </c>
      <c r="H4" s="7" t="s">
        <v>7</v>
      </c>
      <c r="J4" s="7" t="s">
        <v>7</v>
      </c>
    </row>
    <row r="5" spans="1:10" ht="9.6" customHeight="1" x14ac:dyDescent="0.3">
      <c r="B5" s="58" t="s">
        <v>8</v>
      </c>
      <c r="C5" s="58"/>
      <c r="D5" s="58"/>
      <c r="E5" s="58"/>
      <c r="F5" s="58"/>
      <c r="G5" s="58"/>
      <c r="H5" s="9"/>
    </row>
    <row r="6" spans="1:10" ht="43.8" customHeight="1" x14ac:dyDescent="0.3">
      <c r="A6" s="10" t="s">
        <v>9</v>
      </c>
      <c r="B6" s="11" t="s">
        <v>10</v>
      </c>
      <c r="C6" s="12" t="s">
        <v>11</v>
      </c>
      <c r="D6" s="13"/>
      <c r="E6" s="14"/>
      <c r="F6" s="11"/>
      <c r="G6" s="12"/>
      <c r="H6" s="13"/>
      <c r="J6" s="15" t="s">
        <v>12</v>
      </c>
    </row>
    <row r="7" spans="1:10" ht="14.25" customHeight="1" x14ac:dyDescent="0.3">
      <c r="A7" s="10" t="s">
        <v>13</v>
      </c>
      <c r="B7" s="16">
        <v>136</v>
      </c>
      <c r="C7" s="16">
        <v>43</v>
      </c>
      <c r="D7" s="13"/>
      <c r="E7" s="14"/>
      <c r="F7" s="16"/>
      <c r="G7" s="16"/>
      <c r="H7" s="13"/>
      <c r="J7" s="17"/>
    </row>
    <row r="8" spans="1:10" ht="14.25" customHeight="1" x14ac:dyDescent="0.3">
      <c r="A8" s="10" t="s">
        <v>14</v>
      </c>
      <c r="B8" s="18">
        <v>20000</v>
      </c>
      <c r="C8" s="18">
        <v>50000</v>
      </c>
      <c r="D8" s="19"/>
      <c r="E8" s="20"/>
      <c r="F8" s="18"/>
      <c r="G8" s="18"/>
      <c r="H8" s="19"/>
    </row>
    <row r="9" spans="1:10" ht="14.25" customHeight="1" x14ac:dyDescent="0.3">
      <c r="A9" s="10" t="s">
        <v>15</v>
      </c>
      <c r="B9" s="16">
        <v>2500</v>
      </c>
      <c r="C9" s="16">
        <v>2500</v>
      </c>
      <c r="D9" s="21"/>
      <c r="E9" s="22"/>
      <c r="F9" s="16"/>
      <c r="G9" s="16"/>
      <c r="H9" s="21"/>
    </row>
    <row r="10" spans="1:10" ht="14.25" customHeight="1" x14ac:dyDescent="0.3">
      <c r="A10" s="10" t="s">
        <v>16</v>
      </c>
      <c r="B10" s="23">
        <v>6.4937999999999996E-2</v>
      </c>
      <c r="C10" s="24">
        <v>6.4937999999999996E-2</v>
      </c>
      <c r="D10" s="21"/>
      <c r="E10" s="22"/>
      <c r="F10" s="23"/>
      <c r="G10" s="24"/>
      <c r="H10" s="21"/>
    </row>
    <row r="11" spans="1:10" ht="14.25" customHeight="1" x14ac:dyDescent="0.3">
      <c r="A11" s="10" t="s">
        <v>17</v>
      </c>
      <c r="B11" s="25">
        <v>3.7616000000000001</v>
      </c>
      <c r="C11" s="25">
        <v>3.7616000000000001</v>
      </c>
      <c r="D11" s="21"/>
      <c r="E11" s="22"/>
      <c r="F11" s="25"/>
      <c r="G11" s="25"/>
      <c r="H11" s="21"/>
    </row>
    <row r="12" spans="1:10" ht="14.25" customHeight="1" x14ac:dyDescent="0.3">
      <c r="A12" s="26"/>
      <c r="B12" s="62" t="s">
        <v>18</v>
      </c>
      <c r="C12" s="62"/>
      <c r="D12" s="62"/>
      <c r="E12" s="62"/>
      <c r="F12" s="62"/>
      <c r="G12" s="62"/>
      <c r="H12" s="2"/>
    </row>
    <row r="13" spans="1:10" ht="27.9" customHeight="1" x14ac:dyDescent="0.3">
      <c r="A13" s="27" t="s">
        <v>19</v>
      </c>
      <c r="B13" s="28">
        <f>B7*B9*0.001</f>
        <v>340</v>
      </c>
      <c r="C13" s="28">
        <f>C7*C9*0.001</f>
        <v>107.5</v>
      </c>
      <c r="D13" s="29">
        <f>B13-C13</f>
        <v>232.5</v>
      </c>
      <c r="E13" s="22"/>
      <c r="F13" s="28">
        <f>F7*F9*0.001</f>
        <v>0</v>
      </c>
      <c r="G13" s="28">
        <f>G7*G9*0.001</f>
        <v>0</v>
      </c>
      <c r="H13" s="29">
        <f>F13-G13</f>
        <v>0</v>
      </c>
      <c r="I13" s="30"/>
      <c r="J13" s="31">
        <f>J7*H13</f>
        <v>0</v>
      </c>
    </row>
    <row r="14" spans="1:10" ht="27.9" customHeight="1" x14ac:dyDescent="0.3">
      <c r="A14" s="27" t="s">
        <v>20</v>
      </c>
      <c r="B14" s="29">
        <f>B13*B10</f>
        <v>22.07892</v>
      </c>
      <c r="C14" s="29">
        <f>C13*C10</f>
        <v>6.9808349999999999</v>
      </c>
      <c r="D14" s="21"/>
      <c r="E14" s="32"/>
      <c r="F14" s="29">
        <f>F13*F10</f>
        <v>0</v>
      </c>
      <c r="G14" s="29">
        <f>G13*G10</f>
        <v>0</v>
      </c>
      <c r="H14" s="21"/>
    </row>
    <row r="15" spans="1:10" ht="27.9" customHeight="1" x14ac:dyDescent="0.3">
      <c r="A15" s="27" t="s">
        <v>21</v>
      </c>
      <c r="B15" s="29">
        <f>B7*0.001*B11*12</f>
        <v>6.1389312000000009</v>
      </c>
      <c r="C15" s="29">
        <f>C7*0.001*C11*12</f>
        <v>1.9409856000000003</v>
      </c>
      <c r="D15" s="33"/>
      <c r="E15" s="32"/>
      <c r="F15" s="29">
        <f>F7*0.001*F11*12</f>
        <v>0</v>
      </c>
      <c r="G15" s="29">
        <f>G7*0.001*G11*12</f>
        <v>0</v>
      </c>
      <c r="H15" s="33"/>
    </row>
    <row r="16" spans="1:10" ht="27.9" customHeight="1" x14ac:dyDescent="0.3">
      <c r="A16" s="27" t="s">
        <v>22</v>
      </c>
      <c r="B16" s="29">
        <f>B14+B15</f>
        <v>28.217851200000002</v>
      </c>
      <c r="C16" s="29">
        <f>C14+C15</f>
        <v>8.9218206000000002</v>
      </c>
      <c r="D16" s="29">
        <f>B16-C16</f>
        <v>19.296030600000002</v>
      </c>
      <c r="E16" s="34"/>
      <c r="F16" s="29">
        <f>F14+F15</f>
        <v>0</v>
      </c>
      <c r="G16" s="29">
        <f>G14+G15</f>
        <v>0</v>
      </c>
      <c r="H16" s="29">
        <f>F16-G16</f>
        <v>0</v>
      </c>
      <c r="J16" s="29">
        <f>J7*H16</f>
        <v>0</v>
      </c>
    </row>
    <row r="17" spans="1:10" s="36" customFormat="1" ht="14.25" customHeight="1" x14ac:dyDescent="0.3">
      <c r="A17" s="1"/>
      <c r="B17" s="62" t="s">
        <v>23</v>
      </c>
      <c r="C17" s="62"/>
      <c r="D17" s="62"/>
      <c r="E17" s="62"/>
      <c r="F17" s="62"/>
      <c r="G17" s="62"/>
      <c r="H17" s="35"/>
    </row>
    <row r="18" spans="1:10" ht="14.25" customHeight="1" x14ac:dyDescent="0.3">
      <c r="A18" s="10" t="s">
        <v>24</v>
      </c>
      <c r="B18" s="37">
        <v>23</v>
      </c>
      <c r="C18" s="37">
        <v>70</v>
      </c>
      <c r="D18" s="21"/>
      <c r="E18" s="38"/>
      <c r="F18" s="37"/>
      <c r="G18" s="37"/>
      <c r="H18" s="21"/>
    </row>
    <row r="19" spans="1:10" ht="14.25" customHeight="1" x14ac:dyDescent="0.3">
      <c r="A19" s="10" t="s">
        <v>25</v>
      </c>
      <c r="B19" s="37">
        <v>4</v>
      </c>
      <c r="C19" s="37">
        <v>0</v>
      </c>
      <c r="D19" s="21"/>
      <c r="E19" s="38"/>
      <c r="F19" s="37"/>
      <c r="G19" s="37"/>
      <c r="H19" s="21"/>
    </row>
    <row r="20" spans="1:10" ht="14.25" customHeight="1" x14ac:dyDescent="0.3">
      <c r="A20" s="10" t="s">
        <v>26</v>
      </c>
      <c r="B20" s="37">
        <v>10</v>
      </c>
      <c r="C20" s="37">
        <v>15</v>
      </c>
      <c r="D20" s="21"/>
      <c r="E20" s="38"/>
      <c r="F20" s="37"/>
      <c r="G20" s="37"/>
      <c r="H20" s="21"/>
    </row>
    <row r="21" spans="1:10" ht="14.25" customHeight="1" x14ac:dyDescent="0.3">
      <c r="B21" s="62" t="s">
        <v>27</v>
      </c>
      <c r="C21" s="62"/>
      <c r="D21" s="62"/>
      <c r="E21" s="62"/>
      <c r="F21" s="62"/>
      <c r="G21" s="62"/>
      <c r="H21" s="39"/>
    </row>
    <row r="22" spans="1:10" ht="32.25" customHeight="1" x14ac:dyDescent="0.3">
      <c r="A22" s="40" t="s">
        <v>28</v>
      </c>
      <c r="B22" s="29">
        <f>B18+B19+B20</f>
        <v>37</v>
      </c>
      <c r="C22" s="29">
        <f>C18+C19+C20</f>
        <v>85</v>
      </c>
      <c r="D22" s="39"/>
      <c r="F22" s="29">
        <f>F18+F19+F20</f>
        <v>0</v>
      </c>
      <c r="G22" s="29">
        <f>G18+G19+G20</f>
        <v>0</v>
      </c>
      <c r="H22" s="39"/>
    </row>
    <row r="23" spans="1:10" ht="27.9" customHeight="1" x14ac:dyDescent="0.3">
      <c r="A23" s="41" t="s">
        <v>29</v>
      </c>
      <c r="B23" s="42">
        <f>B9/B8</f>
        <v>0.125</v>
      </c>
      <c r="C23" s="42">
        <f>C9/C8</f>
        <v>0.05</v>
      </c>
      <c r="D23" s="21"/>
      <c r="E23" s="20"/>
      <c r="F23" s="42">
        <f>IF(F8&gt;0,F9/F8,0)</f>
        <v>0</v>
      </c>
      <c r="G23" s="42">
        <f>IF(G9&gt;0,G9/G8,0)</f>
        <v>0</v>
      </c>
      <c r="H23" s="21"/>
    </row>
    <row r="24" spans="1:10" ht="27.9" customHeight="1" x14ac:dyDescent="0.3">
      <c r="A24" s="41" t="s">
        <v>30</v>
      </c>
      <c r="B24" s="29">
        <f>B22*B23</f>
        <v>4.625</v>
      </c>
      <c r="C24" s="29">
        <f>C22*C23</f>
        <v>4.25</v>
      </c>
      <c r="D24" s="29">
        <f>B24-C24</f>
        <v>0.375</v>
      </c>
      <c r="E24" s="43"/>
      <c r="F24" s="29">
        <f>IF(F23="","",F22*F23)</f>
        <v>0</v>
      </c>
      <c r="G24" s="29">
        <f>IF(G23="","",G22*G23)</f>
        <v>0</v>
      </c>
      <c r="H24" s="29">
        <f>F24-G24</f>
        <v>0</v>
      </c>
      <c r="J24" s="29">
        <f>$J$7*H24</f>
        <v>0</v>
      </c>
    </row>
    <row r="25" spans="1:10" ht="14.25" customHeight="1" x14ac:dyDescent="0.3">
      <c r="B25" s="62"/>
      <c r="C25" s="62"/>
      <c r="D25" s="62"/>
      <c r="E25" s="62"/>
      <c r="F25" s="62"/>
      <c r="G25" s="62"/>
      <c r="H25" s="44"/>
    </row>
    <row r="26" spans="1:10" ht="14.25" customHeight="1" x14ac:dyDescent="0.3">
      <c r="B26" s="2"/>
      <c r="C26" s="62" t="s">
        <v>31</v>
      </c>
      <c r="D26" s="62"/>
      <c r="E26" s="62"/>
      <c r="F26" s="62"/>
      <c r="G26" s="62"/>
      <c r="H26" s="62"/>
      <c r="I26" s="62"/>
      <c r="J26" s="62"/>
    </row>
    <row r="27" spans="1:10" ht="14.25" customHeight="1" x14ac:dyDescent="0.3">
      <c r="B27" s="39"/>
      <c r="C27" s="39" t="s">
        <v>32</v>
      </c>
      <c r="D27" s="39"/>
      <c r="E27" s="39"/>
      <c r="F27" s="39"/>
      <c r="G27" s="2" t="s">
        <v>33</v>
      </c>
      <c r="H27" s="39"/>
      <c r="J27" s="2" t="s">
        <v>34</v>
      </c>
    </row>
    <row r="28" spans="1:10" ht="14.25" customHeight="1" x14ac:dyDescent="0.3">
      <c r="A28" s="10" t="s">
        <v>35</v>
      </c>
      <c r="B28" s="45"/>
      <c r="C28" s="46">
        <v>70</v>
      </c>
      <c r="D28" s="21"/>
      <c r="E28" s="38"/>
      <c r="F28" s="45"/>
      <c r="G28" s="46"/>
      <c r="H28" s="21"/>
      <c r="J28" s="29">
        <f>$J$7*G28</f>
        <v>0</v>
      </c>
    </row>
    <row r="29" spans="1:10" ht="14.25" customHeight="1" x14ac:dyDescent="0.3">
      <c r="A29" s="10" t="s">
        <v>36</v>
      </c>
      <c r="B29" s="45"/>
      <c r="C29" s="46">
        <v>31</v>
      </c>
      <c r="D29" s="21"/>
      <c r="E29" s="38"/>
      <c r="F29" s="45"/>
      <c r="G29" s="46"/>
      <c r="H29" s="21"/>
      <c r="J29" s="29">
        <f t="shared" ref="J29:J32" si="0">$J$7*G29</f>
        <v>0</v>
      </c>
    </row>
    <row r="30" spans="1:10" ht="14.25" customHeight="1" x14ac:dyDescent="0.3">
      <c r="A30" s="10" t="s">
        <v>37</v>
      </c>
      <c r="B30" s="45"/>
      <c r="C30" s="46">
        <v>4</v>
      </c>
      <c r="D30" s="21"/>
      <c r="E30" s="38"/>
      <c r="F30" s="45"/>
      <c r="G30" s="46"/>
      <c r="H30" s="21"/>
      <c r="J30" s="29">
        <f t="shared" si="0"/>
        <v>0</v>
      </c>
    </row>
    <row r="31" spans="1:10" ht="14.25" customHeight="1" x14ac:dyDescent="0.3">
      <c r="A31" s="10" t="s">
        <v>38</v>
      </c>
      <c r="B31" s="45"/>
      <c r="C31" s="46">
        <v>15</v>
      </c>
      <c r="D31" s="21"/>
      <c r="E31" s="38"/>
      <c r="F31" s="45"/>
      <c r="G31" s="46"/>
      <c r="H31" s="21"/>
      <c r="J31" s="29">
        <f t="shared" si="0"/>
        <v>0</v>
      </c>
    </row>
    <row r="32" spans="1:10" ht="27.9" customHeight="1" x14ac:dyDescent="0.3">
      <c r="A32" s="41" t="s">
        <v>39</v>
      </c>
      <c r="B32" s="45"/>
      <c r="C32" s="47">
        <f>C28-C29+C30+C31</f>
        <v>58</v>
      </c>
      <c r="D32" s="21"/>
      <c r="E32" s="38"/>
      <c r="F32" s="45"/>
      <c r="G32" s="47">
        <f>G28-G29+G30+G31</f>
        <v>0</v>
      </c>
      <c r="H32" s="21"/>
      <c r="J32" s="29">
        <f t="shared" si="0"/>
        <v>0</v>
      </c>
    </row>
    <row r="33" spans="1:10" ht="14.25" customHeight="1" x14ac:dyDescent="0.3">
      <c r="A33" s="48"/>
      <c r="B33" s="39"/>
      <c r="C33" s="39"/>
      <c r="D33" s="39"/>
      <c r="E33" s="39"/>
      <c r="F33" s="39"/>
      <c r="G33" s="39"/>
      <c r="H33" s="39"/>
    </row>
    <row r="34" spans="1:10" ht="14.25" customHeight="1" x14ac:dyDescent="0.3">
      <c r="A34" s="49"/>
      <c r="B34" s="62" t="s">
        <v>40</v>
      </c>
      <c r="C34" s="62"/>
      <c r="D34" s="62"/>
      <c r="E34" s="62"/>
      <c r="F34" s="62"/>
      <c r="G34" s="62"/>
      <c r="H34" s="62"/>
      <c r="I34" s="62"/>
      <c r="J34" s="62"/>
    </row>
    <row r="35" spans="1:10" ht="27.9" customHeight="1" x14ac:dyDescent="0.3">
      <c r="A35" s="41" t="s">
        <v>41</v>
      </c>
      <c r="C35" s="50">
        <f>C32/(D16+D24)</f>
        <v>2.9484982855956714</v>
      </c>
      <c r="D35" s="21"/>
      <c r="E35" s="51"/>
      <c r="G35" s="54" t="str">
        <f>IF(H16+H24=0,"TBD",G32/(H16+H24))</f>
        <v>TBD</v>
      </c>
      <c r="H35" s="21"/>
    </row>
    <row r="36" spans="1:10" ht="12.15" customHeight="1" x14ac:dyDescent="0.3">
      <c r="I36" s="52"/>
    </row>
    <row r="37" spans="1:10" ht="12.15" customHeight="1" x14ac:dyDescent="0.3">
      <c r="A37" s="63" t="s">
        <v>42</v>
      </c>
      <c r="B37" s="63"/>
      <c r="C37" s="63"/>
      <c r="D37" s="63"/>
      <c r="E37" s="63"/>
      <c r="F37" s="63"/>
      <c r="G37" s="63"/>
      <c r="H37" s="63"/>
      <c r="I37" s="52"/>
    </row>
    <row r="38" spans="1:10" ht="26.25" customHeight="1" x14ac:dyDescent="0.3">
      <c r="A38" s="57" t="s">
        <v>43</v>
      </c>
      <c r="B38" s="57"/>
      <c r="C38" s="57"/>
      <c r="D38" s="57"/>
      <c r="E38" s="57"/>
      <c r="F38" s="57"/>
      <c r="G38" s="57"/>
      <c r="H38" s="57"/>
      <c r="I38" s="53"/>
    </row>
    <row r="39" spans="1:10" ht="12" customHeight="1" x14ac:dyDescent="0.3">
      <c r="A39" s="1" t="s">
        <v>44</v>
      </c>
    </row>
    <row r="40" spans="1:10" ht="12" customHeight="1" x14ac:dyDescent="0.3">
      <c r="A40" s="1" t="s">
        <v>45</v>
      </c>
    </row>
  </sheetData>
  <mergeCells count="13">
    <mergeCell ref="A38:H38"/>
    <mergeCell ref="B1:J1"/>
    <mergeCell ref="B3:D3"/>
    <mergeCell ref="F3:H3"/>
    <mergeCell ref="B5:G5"/>
    <mergeCell ref="B12:G12"/>
    <mergeCell ref="B17:G17"/>
    <mergeCell ref="B21:G21"/>
    <mergeCell ref="B25:G25"/>
    <mergeCell ref="C26:J26"/>
    <mergeCell ref="B34:J34"/>
    <mergeCell ref="A37:H37"/>
    <mergeCell ref="B2:J2"/>
  </mergeCells>
  <pageMargins left="0.25" right="0.25" top="0.75" bottom="0.75" header="0.3" footer="0.3"/>
  <pageSetup orientation="portrait" r:id="rId1"/>
  <headerFooter>
    <oddFooter>&amp;L
&amp;C&amp;P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Comparison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Tregay</dc:creator>
  <cp:lastModifiedBy>Dee - Laptop</cp:lastModifiedBy>
  <dcterms:created xsi:type="dcterms:W3CDTF">2020-07-06T15:26:22Z</dcterms:created>
  <dcterms:modified xsi:type="dcterms:W3CDTF">2020-07-16T21:27:06Z</dcterms:modified>
</cp:coreProperties>
</file>